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kec\Desktop\"/>
    </mc:Choice>
  </mc:AlternateContent>
  <xr:revisionPtr revIDLastSave="0" documentId="8_{8976A840-D7D0-47C6-A612-2BC158574AC3}" xr6:coauthVersionLast="47" xr6:coauthVersionMax="47" xr10:uidLastSave="{00000000-0000-0000-0000-000000000000}"/>
  <bookViews>
    <workbookView xWindow="-108" yWindow="-108" windowWidth="23256" windowHeight="12456" xr2:uid="{4D931A88-0D6A-40AC-86BE-4C7FBED98ED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2" i="1" l="1"/>
  <c r="B45" i="1"/>
  <c r="A36" i="1"/>
  <c r="B34" i="1"/>
  <c r="A34" i="1"/>
  <c r="B33" i="1"/>
  <c r="D36" i="1" s="1"/>
  <c r="A32" i="1"/>
  <c r="B30" i="1"/>
  <c r="B29" i="1"/>
  <c r="K26" i="1"/>
  <c r="I26" i="1"/>
  <c r="G26" i="1"/>
  <c r="E26" i="1"/>
  <c r="C26" i="1"/>
  <c r="L25" i="1"/>
  <c r="J25" i="1"/>
  <c r="H25" i="1"/>
  <c r="F25" i="1"/>
  <c r="D25" i="1"/>
  <c r="B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</authors>
  <commentList>
    <comment ref="I6" authorId="0" shapeId="0" xr:uid="{851C914B-58C1-41E3-9B99-DB03A22280A9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</commentList>
</comments>
</file>

<file path=xl/sharedStrings.xml><?xml version="1.0" encoding="utf-8"?>
<sst xmlns="http://schemas.openxmlformats.org/spreadsheetml/2006/main" count="76" uniqueCount="63">
  <si>
    <t>Budget for Pool House (Expenses Incurred vs Insurance Proceeds) w Estimate of Total Project Costs</t>
  </si>
  <si>
    <t>As of 7/31/26</t>
  </si>
  <si>
    <t>Pool House - Building</t>
  </si>
  <si>
    <t>Pool House -Expanded Coverage</t>
  </si>
  <si>
    <t>Pool House - Personal Property</t>
  </si>
  <si>
    <t>Pool Inventory</t>
  </si>
  <si>
    <t>Pool House - Business Interruption</t>
  </si>
  <si>
    <t>Spent / Committed</t>
  </si>
  <si>
    <t>Proceeds</t>
  </si>
  <si>
    <t>Insurance Proceeds - 4/25/24</t>
  </si>
  <si>
    <t>Insurance Proceeds - 5/24/24</t>
  </si>
  <si>
    <t>Insurance Proceeds - 6/26/24</t>
  </si>
  <si>
    <t>Insurance Proceeds - 10/4/24</t>
  </si>
  <si>
    <t>Insurance Proceeds - 2/4/25</t>
  </si>
  <si>
    <t>Insurance Proceeds - 3/9/26</t>
  </si>
  <si>
    <t>Costs  Incurred  To  Date</t>
  </si>
  <si>
    <t>Signs</t>
  </si>
  <si>
    <t>Demolition</t>
  </si>
  <si>
    <t>Pool Furniture</t>
  </si>
  <si>
    <t>Pool Lift Chair</t>
  </si>
  <si>
    <t>Business Interruption</t>
  </si>
  <si>
    <t>Fencing</t>
  </si>
  <si>
    <t>Linens</t>
  </si>
  <si>
    <t>Pool Material</t>
  </si>
  <si>
    <t>Pump Room</t>
  </si>
  <si>
    <t>Pool Cleaning</t>
  </si>
  <si>
    <t>Architect</t>
  </si>
  <si>
    <t>Temp Toilets</t>
  </si>
  <si>
    <t>Survey</t>
  </si>
  <si>
    <t>Temp Power</t>
  </si>
  <si>
    <t>Flow Test</t>
  </si>
  <si>
    <t>Pool Repairs</t>
  </si>
  <si>
    <t>Down Payment - Draw #1</t>
  </si>
  <si>
    <t>Pool Pumps</t>
  </si>
  <si>
    <t>Draw #2</t>
  </si>
  <si>
    <t>Water Meter</t>
  </si>
  <si>
    <t>Total</t>
  </si>
  <si>
    <t>Total Spent / Committed</t>
  </si>
  <si>
    <t>Proceeds Remaining</t>
  </si>
  <si>
    <t>Total Funds Available</t>
  </si>
  <si>
    <t>Total Funds Remaining</t>
  </si>
  <si>
    <t>Depreciation</t>
  </si>
  <si>
    <t>Approximate Project Cost</t>
  </si>
  <si>
    <t>Hewett Quote</t>
  </si>
  <si>
    <t>Notes on Approximate Project Costs</t>
  </si>
  <si>
    <t>10% Contingency</t>
  </si>
  <si>
    <t xml:space="preserve">                        -</t>
  </si>
  <si>
    <r>
      <t xml:space="preserve">costs are </t>
    </r>
    <r>
      <rPr>
        <b/>
        <sz val="11"/>
        <color rgb="FF6699FF"/>
        <rFont val="Aptos Narrow"/>
        <family val="2"/>
        <scheme val="minor"/>
      </rPr>
      <t>ESTIMATES</t>
    </r>
    <r>
      <rPr>
        <sz val="11"/>
        <color theme="1"/>
        <rFont val="Aptos Narrow"/>
        <family val="2"/>
        <scheme val="minor"/>
      </rPr>
      <t xml:space="preserve"> except for architectural fees, demolition &amp; miscellaneous costs</t>
    </r>
  </si>
  <si>
    <r>
      <t xml:space="preserve">Costs </t>
    </r>
    <r>
      <rPr>
        <b/>
        <sz val="11"/>
        <color theme="1"/>
        <rFont val="Aptos Narrow"/>
        <family val="2"/>
        <scheme val="minor"/>
      </rPr>
      <t>Incurred &amp; Paid</t>
    </r>
    <r>
      <rPr>
        <sz val="11"/>
        <color theme="1"/>
        <rFont val="Aptos Narrow"/>
        <family val="2"/>
        <scheme val="minor"/>
      </rPr>
      <t xml:space="preserve"> Outside of the Construction Contract</t>
    </r>
  </si>
  <si>
    <t>the construction contract includes a builder's contingency fee &amp; allowances</t>
  </si>
  <si>
    <t xml:space="preserve">     Goodwin (architect)</t>
  </si>
  <si>
    <t>the Association is owed $163k from insurance upon project completion</t>
  </si>
  <si>
    <t xml:space="preserve">     Bellamy (demolition)</t>
  </si>
  <si>
    <t>there is an Association contingency of $143k build into the projection</t>
  </si>
  <si>
    <t xml:space="preserve">     Fencing, Pump Room, Survey, etc.</t>
  </si>
  <si>
    <t>the cost of furnishings, $92k, is  what the Association received from insurance and is  not</t>
  </si>
  <si>
    <t>Additional Costs (outside of the Construction Contract):</t>
  </si>
  <si>
    <t>necessarily the amount that will be spent</t>
  </si>
  <si>
    <t xml:space="preserve">     Landscaping</t>
  </si>
  <si>
    <t xml:space="preserve">     Pool Fencing</t>
  </si>
  <si>
    <t xml:space="preserve">     Pool Signage</t>
  </si>
  <si>
    <t xml:space="preserve">     Furnishings</t>
  </si>
  <si>
    <t>Approximate Project Cost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</si>
</sst>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rgb="FF6699FF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0" fillId="2" borderId="0" xfId="0" applyFill="1"/>
    <xf numFmtId="164" fontId="0" fillId="0" borderId="0" xfId="1" applyNumberFormat="1" applyFont="1"/>
    <xf numFmtId="43" fontId="0" fillId="0" borderId="0" xfId="1" applyFont="1"/>
    <xf numFmtId="0" fontId="2" fillId="3" borderId="0" xfId="0" applyFont="1" applyFill="1" applyAlignment="1">
      <alignment horizontal="center" vertical="center" textRotation="135"/>
    </xf>
    <xf numFmtId="0" fontId="0" fillId="0" borderId="0" xfId="1" applyNumberFormat="1" applyFont="1"/>
    <xf numFmtId="0" fontId="2" fillId="0" borderId="0" xfId="0" applyFont="1" applyAlignment="1">
      <alignment wrapText="1"/>
    </xf>
    <xf numFmtId="165" fontId="0" fillId="0" borderId="0" xfId="1" applyNumberFormat="1" applyFont="1"/>
    <xf numFmtId="164" fontId="0" fillId="0" borderId="0" xfId="1" applyNumberFormat="1" applyFont="1" applyFill="1"/>
    <xf numFmtId="0" fontId="4" fillId="7" borderId="0" xfId="0" applyFont="1" applyFill="1" applyAlignment="1">
      <alignment horizontal="center"/>
    </xf>
    <xf numFmtId="0" fontId="0" fillId="7" borderId="0" xfId="0" applyFill="1"/>
    <xf numFmtId="164" fontId="0" fillId="8" borderId="0" xfId="1" applyNumberFormat="1" applyFont="1" applyFill="1"/>
    <xf numFmtId="164" fontId="0" fillId="3" borderId="0" xfId="1" applyNumberFormat="1" applyFont="1" applyFill="1"/>
    <xf numFmtId="164" fontId="0" fillId="4" borderId="0" xfId="1" applyNumberFormat="1" applyFont="1" applyFill="1"/>
    <xf numFmtId="164" fontId="0" fillId="5" borderId="0" xfId="1" applyNumberFormat="1" applyFont="1" applyFill="1"/>
    <xf numFmtId="164" fontId="0" fillId="6" borderId="0" xfId="1" applyNumberFormat="1" applyFont="1" applyFill="1"/>
    <xf numFmtId="164" fontId="2" fillId="7" borderId="3" xfId="0" applyNumberFormat="1" applyFont="1" applyFill="1" applyBorder="1"/>
    <xf numFmtId="0" fontId="0" fillId="9" borderId="0" xfId="0" applyFill="1"/>
    <xf numFmtId="164" fontId="0" fillId="8" borderId="0" xfId="0" applyNumberFormat="1" applyFill="1"/>
    <xf numFmtId="164" fontId="0" fillId="3" borderId="0" xfId="0" applyNumberFormat="1" applyFill="1"/>
    <xf numFmtId="164" fontId="0" fillId="4" borderId="0" xfId="0" applyNumberFormat="1" applyFill="1"/>
    <xf numFmtId="164" fontId="0" fillId="5" borderId="0" xfId="0" applyNumberFormat="1" applyFill="1"/>
    <xf numFmtId="164" fontId="0" fillId="6" borderId="0" xfId="0" applyNumberFormat="1" applyFill="1"/>
    <xf numFmtId="0" fontId="2" fillId="10" borderId="4" xfId="0" applyFont="1" applyFill="1" applyBorder="1"/>
    <xf numFmtId="164" fontId="2" fillId="10" borderId="5" xfId="1" applyNumberFormat="1" applyFont="1" applyFill="1" applyBorder="1"/>
    <xf numFmtId="0" fontId="2" fillId="10" borderId="6" xfId="0" applyFont="1" applyFill="1" applyBorder="1"/>
    <xf numFmtId="164" fontId="2" fillId="10" borderId="7" xfId="1" applyNumberFormat="1" applyFont="1" applyFill="1" applyBorder="1"/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41" fontId="5" fillId="0" borderId="0" xfId="2" applyNumberFormat="1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4</xdr:row>
      <xdr:rowOff>15240</xdr:rowOff>
    </xdr:from>
    <xdr:to>
      <xdr:col>1</xdr:col>
      <xdr:colOff>381000</xdr:colOff>
      <xdr:row>11</xdr:row>
      <xdr:rowOff>175260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BA0F6C7D-F13C-4219-BD44-A6C270FD728B}"/>
            </a:ext>
          </a:extLst>
        </xdr:cNvPr>
        <xdr:cNvCxnSpPr/>
      </xdr:nvCxnSpPr>
      <xdr:spPr>
        <a:xfrm flipH="1">
          <a:off x="4152900" y="982980"/>
          <a:ext cx="7620" cy="14401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358140</xdr:colOff>
      <xdr:row>4</xdr:row>
      <xdr:rowOff>7620</xdr:rowOff>
    </xdr:from>
    <xdr:to>
      <xdr:col>5</xdr:col>
      <xdr:colOff>365760</xdr:colOff>
      <xdr:row>11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CE71F1C-D705-4A06-AF7B-9790252A7D5B}"/>
            </a:ext>
          </a:extLst>
        </xdr:cNvPr>
        <xdr:cNvCxnSpPr/>
      </xdr:nvCxnSpPr>
      <xdr:spPr>
        <a:xfrm>
          <a:off x="7063740" y="975360"/>
          <a:ext cx="7620" cy="13944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4</xdr:row>
      <xdr:rowOff>15240</xdr:rowOff>
    </xdr:from>
    <xdr:to>
      <xdr:col>7</xdr:col>
      <xdr:colOff>350520</xdr:colOff>
      <xdr:row>12</xdr:row>
      <xdr:rowOff>22860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202FCA11-1ADE-454F-B542-1B7FA346F4EA}"/>
            </a:ext>
          </a:extLst>
        </xdr:cNvPr>
        <xdr:cNvCxnSpPr/>
      </xdr:nvCxnSpPr>
      <xdr:spPr>
        <a:xfrm>
          <a:off x="8519160" y="982980"/>
          <a:ext cx="0" cy="14706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4</xdr:row>
      <xdr:rowOff>0</xdr:rowOff>
    </xdr:from>
    <xdr:to>
      <xdr:col>9</xdr:col>
      <xdr:colOff>388620</xdr:colOff>
      <xdr:row>12</xdr:row>
      <xdr:rowOff>22860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9AAE7F22-B424-4AF5-95A1-4CB0C95D8251}"/>
            </a:ext>
          </a:extLst>
        </xdr:cNvPr>
        <xdr:cNvCxnSpPr/>
      </xdr:nvCxnSpPr>
      <xdr:spPr>
        <a:xfrm>
          <a:off x="10012680" y="967740"/>
          <a:ext cx="7620" cy="1485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4</xdr:row>
      <xdr:rowOff>30480</xdr:rowOff>
    </xdr:from>
    <xdr:to>
      <xdr:col>3</xdr:col>
      <xdr:colOff>358140</xdr:colOff>
      <xdr:row>11</xdr:row>
      <xdr:rowOff>160020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49EB567-E928-4CE3-AE88-97E2D2344E7C}"/>
            </a:ext>
          </a:extLst>
        </xdr:cNvPr>
        <xdr:cNvCxnSpPr/>
      </xdr:nvCxnSpPr>
      <xdr:spPr>
        <a:xfrm flipH="1">
          <a:off x="5593080" y="998220"/>
          <a:ext cx="7620" cy="1409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kec\Desktop\LFPOA\Pool%20House%20Fire\Expense%20Tracking\Reconciliations%20&amp;%20Tracking\Insurance%20Proceeds%20Recon%20073126.xlsx" TargetMode="External"/><Relationship Id="rId1" Type="http://schemas.openxmlformats.org/officeDocument/2006/relationships/externalLinkPath" Target="LFPOA/Pool%20House%20Fire/Expense%20Tracking/Reconciliations%20&amp;%20Tracking/Insurance%20Proceeds%20Recon%200731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heet1"/>
      <sheetName val="Summary Community #1"/>
      <sheetName val="Summary Community - original"/>
    </sheetNames>
    <sheetDataSet>
      <sheetData sheetId="0">
        <row r="149">
          <cell r="B149">
            <v>248423</v>
          </cell>
          <cell r="D149">
            <v>39380</v>
          </cell>
          <cell r="F149">
            <v>827</v>
          </cell>
          <cell r="H149">
            <v>8185</v>
          </cell>
          <cell r="J149">
            <v>28782</v>
          </cell>
          <cell r="L149">
            <v>11069</v>
          </cell>
          <cell r="N149">
            <v>336666</v>
          </cell>
        </row>
        <row r="150">
          <cell r="C150">
            <v>533199</v>
          </cell>
          <cell r="E150">
            <v>99198</v>
          </cell>
          <cell r="G150">
            <v>91036</v>
          </cell>
          <cell r="K150">
            <v>3231.3000000000029</v>
          </cell>
          <cell r="M150">
            <v>6143</v>
          </cell>
        </row>
        <row r="152">
          <cell r="B152">
            <v>1069473.3</v>
          </cell>
        </row>
        <row r="153">
          <cell r="B153">
            <v>732807.3</v>
          </cell>
        </row>
        <row r="155">
          <cell r="A155" t="str">
            <v>Upon Project Completion:</v>
          </cell>
        </row>
        <row r="156">
          <cell r="B156">
            <v>52034</v>
          </cell>
        </row>
        <row r="157">
          <cell r="A157" t="str">
            <v>Code Upgrades (sprinklers, asphalt, civil)</v>
          </cell>
          <cell r="B157">
            <v>110800</v>
          </cell>
        </row>
        <row r="160">
          <cell r="A160" t="str">
            <v xml:space="preserve">   ** amount is not included in the reconciliation; this will be disbursed after project completion</v>
          </cell>
        </row>
      </sheetData>
      <sheetData sheetId="1">
        <row r="10">
          <cell r="L10">
            <v>53624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6E652-32C0-4A2C-8755-499DB6F109A0}">
  <dimension ref="A1:L52"/>
  <sheetViews>
    <sheetView tabSelected="1" workbookViewId="0">
      <selection activeCell="B11" sqref="B11"/>
    </sheetView>
  </sheetViews>
  <sheetFormatPr defaultRowHeight="14.4" x14ac:dyDescent="0.3"/>
  <cols>
    <col min="1" max="1" width="55.109375" customWidth="1"/>
    <col min="2" max="2" width="11" customWidth="1"/>
    <col min="3" max="3" width="10.33203125" customWidth="1"/>
    <col min="4" max="4" width="11" customWidth="1"/>
    <col min="5" max="5" width="10.33203125" customWidth="1"/>
    <col min="6" max="6" width="11" customWidth="1"/>
    <col min="7" max="7" width="10.33203125" customWidth="1"/>
    <col min="8" max="8" width="11" customWidth="1"/>
    <col min="9" max="9" width="10.33203125" customWidth="1"/>
    <col min="10" max="10" width="11" customWidth="1"/>
    <col min="11" max="11" width="10.33203125" customWidth="1"/>
  </cols>
  <sheetData>
    <row r="1" spans="1:11" ht="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</row>
    <row r="3" spans="1:11" ht="15" thickBot="1" x14ac:dyDescent="0.35">
      <c r="B3" s="3" t="s">
        <v>2</v>
      </c>
      <c r="C3" s="3"/>
      <c r="D3" s="4" t="s">
        <v>3</v>
      </c>
      <c r="E3" s="4"/>
      <c r="F3" s="5" t="s">
        <v>4</v>
      </c>
      <c r="G3" s="5"/>
      <c r="H3" s="6" t="s">
        <v>5</v>
      </c>
      <c r="I3" s="6"/>
      <c r="J3" s="7" t="s">
        <v>6</v>
      </c>
      <c r="K3" s="7"/>
    </row>
    <row r="4" spans="1:11" ht="28.8" x14ac:dyDescent="0.3">
      <c r="B4" s="8" t="s">
        <v>7</v>
      </c>
      <c r="C4" s="8" t="s">
        <v>8</v>
      </c>
      <c r="D4" s="9" t="s">
        <v>7</v>
      </c>
      <c r="E4" s="9" t="s">
        <v>8</v>
      </c>
      <c r="F4" s="10" t="s">
        <v>7</v>
      </c>
      <c r="G4" s="10" t="s">
        <v>8</v>
      </c>
      <c r="H4" s="11" t="s">
        <v>7</v>
      </c>
      <c r="I4" s="11" t="s">
        <v>8</v>
      </c>
      <c r="J4" s="12" t="s">
        <v>7</v>
      </c>
      <c r="K4" s="12" t="s">
        <v>8</v>
      </c>
    </row>
    <row r="5" spans="1:11" x14ac:dyDescent="0.3">
      <c r="A5" s="13" t="s">
        <v>9</v>
      </c>
      <c r="C5" s="14">
        <v>781622</v>
      </c>
      <c r="E5" s="14">
        <v>59396</v>
      </c>
      <c r="G5" s="14">
        <v>91788</v>
      </c>
      <c r="I5" s="15"/>
      <c r="K5" s="15">
        <v>0</v>
      </c>
    </row>
    <row r="6" spans="1:11" x14ac:dyDescent="0.3">
      <c r="A6" s="13" t="s">
        <v>10</v>
      </c>
      <c r="I6" s="14">
        <v>11977.3</v>
      </c>
    </row>
    <row r="7" spans="1:11" x14ac:dyDescent="0.3">
      <c r="A7" s="13" t="s">
        <v>11</v>
      </c>
      <c r="I7" s="15"/>
      <c r="K7" s="14">
        <v>6080</v>
      </c>
    </row>
    <row r="8" spans="1:11" x14ac:dyDescent="0.3">
      <c r="A8" s="13" t="s">
        <v>12</v>
      </c>
      <c r="I8" s="14">
        <v>19003</v>
      </c>
      <c r="K8" s="14"/>
    </row>
    <row r="9" spans="1:11" x14ac:dyDescent="0.3">
      <c r="A9" s="13" t="s">
        <v>13</v>
      </c>
      <c r="E9" s="14">
        <v>39200</v>
      </c>
      <c r="I9" s="14">
        <v>6826</v>
      </c>
      <c r="K9" s="14">
        <v>4241</v>
      </c>
    </row>
    <row r="10" spans="1:11" x14ac:dyDescent="0.3">
      <c r="A10" s="13" t="s">
        <v>14</v>
      </c>
      <c r="E10" s="14">
        <v>39982</v>
      </c>
      <c r="G10">
        <v>75</v>
      </c>
      <c r="I10" s="14">
        <v>2392</v>
      </c>
      <c r="K10" s="14">
        <v>6891</v>
      </c>
    </row>
    <row r="11" spans="1:11" x14ac:dyDescent="0.3">
      <c r="E11" s="14"/>
      <c r="I11" s="15"/>
      <c r="K11" s="14"/>
    </row>
    <row r="12" spans="1:11" x14ac:dyDescent="0.3">
      <c r="A12" s="16" t="s">
        <v>15</v>
      </c>
      <c r="K12" s="14"/>
    </row>
    <row r="13" spans="1:11" x14ac:dyDescent="0.3">
      <c r="A13" s="16"/>
      <c r="B13" t="s">
        <v>16</v>
      </c>
      <c r="D13" t="s">
        <v>17</v>
      </c>
      <c r="E13" s="14"/>
      <c r="F13" t="s">
        <v>18</v>
      </c>
      <c r="H13" t="s">
        <v>19</v>
      </c>
      <c r="I13" s="15"/>
      <c r="J13" t="s">
        <v>20</v>
      </c>
      <c r="K13" s="14"/>
    </row>
    <row r="14" spans="1:11" x14ac:dyDescent="0.3">
      <c r="A14" s="16"/>
      <c r="B14" t="s">
        <v>21</v>
      </c>
      <c r="E14" s="14"/>
      <c r="F14" t="s">
        <v>22</v>
      </c>
      <c r="H14" t="s">
        <v>23</v>
      </c>
      <c r="I14" s="15"/>
      <c r="K14" s="14"/>
    </row>
    <row r="15" spans="1:11" x14ac:dyDescent="0.3">
      <c r="A15" s="16"/>
      <c r="B15" t="s">
        <v>24</v>
      </c>
      <c r="E15" s="14"/>
      <c r="H15" s="17" t="s">
        <v>25</v>
      </c>
      <c r="I15" s="15"/>
      <c r="K15" s="14"/>
    </row>
    <row r="16" spans="1:11" x14ac:dyDescent="0.3">
      <c r="A16" s="16"/>
      <c r="B16" t="s">
        <v>26</v>
      </c>
      <c r="E16" s="14"/>
      <c r="H16" s="17" t="s">
        <v>27</v>
      </c>
      <c r="I16" s="15"/>
      <c r="K16" s="14"/>
    </row>
    <row r="17" spans="1:12" x14ac:dyDescent="0.3">
      <c r="A17" s="16"/>
      <c r="B17" t="s">
        <v>28</v>
      </c>
      <c r="E17" s="14"/>
      <c r="H17" s="17" t="s">
        <v>29</v>
      </c>
      <c r="I17" s="15"/>
      <c r="K17" s="14"/>
    </row>
    <row r="18" spans="1:12" x14ac:dyDescent="0.3">
      <c r="A18" s="16"/>
      <c r="B18" t="s">
        <v>30</v>
      </c>
      <c r="E18" s="14"/>
      <c r="H18" s="17" t="s">
        <v>31</v>
      </c>
      <c r="I18" s="15"/>
      <c r="K18" s="14"/>
    </row>
    <row r="19" spans="1:12" x14ac:dyDescent="0.3">
      <c r="A19" s="16"/>
      <c r="B19" t="s">
        <v>32</v>
      </c>
      <c r="E19" s="14"/>
      <c r="H19" s="17" t="s">
        <v>33</v>
      </c>
      <c r="I19" s="15"/>
      <c r="K19" s="14"/>
    </row>
    <row r="20" spans="1:12" x14ac:dyDescent="0.3">
      <c r="A20" s="16"/>
      <c r="B20" t="s">
        <v>34</v>
      </c>
      <c r="E20" s="14"/>
      <c r="H20" s="17" t="s">
        <v>35</v>
      </c>
      <c r="I20" s="15"/>
      <c r="K20" s="14"/>
    </row>
    <row r="21" spans="1:12" x14ac:dyDescent="0.3">
      <c r="A21" s="16"/>
      <c r="E21" s="14"/>
      <c r="H21" s="17" t="s">
        <v>21</v>
      </c>
      <c r="I21" s="15"/>
      <c r="K21" s="14"/>
    </row>
    <row r="22" spans="1:12" x14ac:dyDescent="0.3">
      <c r="E22" s="14"/>
      <c r="I22" s="15"/>
      <c r="K22" s="14"/>
    </row>
    <row r="23" spans="1:12" x14ac:dyDescent="0.3">
      <c r="E23" s="14"/>
      <c r="I23" s="15"/>
      <c r="K23" s="14"/>
    </row>
    <row r="24" spans="1:12" ht="15" thickBot="1" x14ac:dyDescent="0.35">
      <c r="A24" s="18"/>
      <c r="B24" s="14"/>
      <c r="E24" s="19"/>
      <c r="H24" s="20"/>
      <c r="I24" s="15"/>
      <c r="L24" s="21" t="s">
        <v>36</v>
      </c>
    </row>
    <row r="25" spans="1:12" ht="15" thickBot="1" x14ac:dyDescent="0.35">
      <c r="A25" s="22" t="s">
        <v>37</v>
      </c>
      <c r="B25" s="23">
        <f>[1]Summary!B149</f>
        <v>248423</v>
      </c>
      <c r="D25" s="24">
        <f>[1]Summary!D149</f>
        <v>39380</v>
      </c>
      <c r="E25" s="19"/>
      <c r="F25" s="25">
        <f>[1]Summary!F149</f>
        <v>827</v>
      </c>
      <c r="H25" s="26">
        <f>[1]Summary!H149+[1]Summary!J149</f>
        <v>36967</v>
      </c>
      <c r="I25" s="15"/>
      <c r="J25" s="27">
        <f>[1]Summary!L149</f>
        <v>11069</v>
      </c>
      <c r="L25" s="28">
        <f>[1]Summary!N149</f>
        <v>336666</v>
      </c>
    </row>
    <row r="26" spans="1:12" x14ac:dyDescent="0.3">
      <c r="A26" s="29" t="s">
        <v>38</v>
      </c>
      <c r="B26" s="14"/>
      <c r="C26" s="30">
        <f>[1]Summary!C150</f>
        <v>533199</v>
      </c>
      <c r="E26" s="31">
        <f>[1]Summary!E150</f>
        <v>99198</v>
      </c>
      <c r="G26" s="32">
        <f>[1]Summary!G150</f>
        <v>91036</v>
      </c>
      <c r="H26" s="14"/>
      <c r="I26" s="33">
        <f>[1]Summary!I150+[1]Summary!K150</f>
        <v>3231.3000000000029</v>
      </c>
      <c r="K26" s="34">
        <f>[1]Summary!M150</f>
        <v>6143</v>
      </c>
    </row>
    <row r="28" spans="1:12" ht="15" thickBot="1" x14ac:dyDescent="0.35"/>
    <row r="29" spans="1:12" x14ac:dyDescent="0.3">
      <c r="A29" s="35" t="s">
        <v>39</v>
      </c>
      <c r="B29" s="36">
        <f>[1]Summary!B152</f>
        <v>1069473.3</v>
      </c>
    </row>
    <row r="30" spans="1:12" ht="15" thickBot="1" x14ac:dyDescent="0.35">
      <c r="A30" s="37" t="s">
        <v>40</v>
      </c>
      <c r="B30" s="38">
        <f>[1]Summary!B153</f>
        <v>732807.3</v>
      </c>
    </row>
    <row r="31" spans="1:12" x14ac:dyDescent="0.3">
      <c r="E31" s="39"/>
    </row>
    <row r="32" spans="1:12" x14ac:dyDescent="0.3">
      <c r="A32" s="40" t="str">
        <f>[1]Summary!A155</f>
        <v>Upon Project Completion:</v>
      </c>
    </row>
    <row r="33" spans="1:6" x14ac:dyDescent="0.3">
      <c r="A33" t="s">
        <v>41</v>
      </c>
      <c r="B33" s="14">
        <f>[1]Summary!B156</f>
        <v>52034</v>
      </c>
    </row>
    <row r="34" spans="1:6" x14ac:dyDescent="0.3">
      <c r="A34" t="str">
        <f>[1]Summary!A157</f>
        <v>Code Upgrades (sprinklers, asphalt, civil)</v>
      </c>
      <c r="B34" s="14">
        <f>[1]Summary!B157</f>
        <v>110800</v>
      </c>
      <c r="C34" s="14"/>
    </row>
    <row r="36" spans="1:6" x14ac:dyDescent="0.3">
      <c r="A36" t="str">
        <f>[1]Summary!A160</f>
        <v xml:space="preserve">   ** amount is not included in the reconciliation; this will be disbursed after project completion</v>
      </c>
      <c r="D36" s="39">
        <f>B33+B34</f>
        <v>162834</v>
      </c>
    </row>
    <row r="38" spans="1:6" x14ac:dyDescent="0.3">
      <c r="A38" s="41" t="s">
        <v>42</v>
      </c>
      <c r="B38" s="41"/>
    </row>
    <row r="40" spans="1:6" x14ac:dyDescent="0.3">
      <c r="A40" t="s">
        <v>43</v>
      </c>
      <c r="B40" s="42">
        <v>1426489</v>
      </c>
      <c r="D40" s="40" t="s">
        <v>44</v>
      </c>
    </row>
    <row r="41" spans="1:6" x14ac:dyDescent="0.3">
      <c r="A41" t="s">
        <v>45</v>
      </c>
      <c r="B41" s="42">
        <v>142649</v>
      </c>
      <c r="D41" s="43" t="s">
        <v>46</v>
      </c>
      <c r="E41" t="s">
        <v>47</v>
      </c>
    </row>
    <row r="42" spans="1:6" x14ac:dyDescent="0.3">
      <c r="A42" t="s">
        <v>48</v>
      </c>
      <c r="D42" s="43" t="s">
        <v>46</v>
      </c>
      <c r="E42" t="s">
        <v>49</v>
      </c>
    </row>
    <row r="43" spans="1:6" x14ac:dyDescent="0.3">
      <c r="A43" t="s">
        <v>50</v>
      </c>
      <c r="B43" s="42">
        <v>39500</v>
      </c>
      <c r="D43" s="43" t="s">
        <v>46</v>
      </c>
      <c r="E43" t="s">
        <v>51</v>
      </c>
    </row>
    <row r="44" spans="1:6" x14ac:dyDescent="0.3">
      <c r="A44" t="s">
        <v>52</v>
      </c>
      <c r="B44" s="42">
        <v>39200</v>
      </c>
      <c r="D44" s="43" t="s">
        <v>46</v>
      </c>
      <c r="E44" t="s">
        <v>53</v>
      </c>
    </row>
    <row r="45" spans="1:6" x14ac:dyDescent="0.3">
      <c r="A45" t="s">
        <v>54</v>
      </c>
      <c r="B45" s="42">
        <f>[1]Sheet1!L10</f>
        <v>53624</v>
      </c>
      <c r="D45" s="43" t="s">
        <v>46</v>
      </c>
      <c r="E45" t="s">
        <v>55</v>
      </c>
    </row>
    <row r="46" spans="1:6" x14ac:dyDescent="0.3">
      <c r="A46" t="s">
        <v>56</v>
      </c>
      <c r="F46" t="s">
        <v>57</v>
      </c>
    </row>
    <row r="47" spans="1:6" x14ac:dyDescent="0.3">
      <c r="A47" t="s">
        <v>58</v>
      </c>
      <c r="B47" s="42">
        <v>22282</v>
      </c>
    </row>
    <row r="48" spans="1:6" x14ac:dyDescent="0.3">
      <c r="A48" t="s">
        <v>59</v>
      </c>
      <c r="B48" s="42">
        <v>16500</v>
      </c>
    </row>
    <row r="49" spans="1:2" x14ac:dyDescent="0.3">
      <c r="A49" t="s">
        <v>60</v>
      </c>
      <c r="B49" s="42">
        <v>1200</v>
      </c>
    </row>
    <row r="50" spans="1:2" x14ac:dyDescent="0.3">
      <c r="A50" t="s">
        <v>61</v>
      </c>
      <c r="B50" s="42">
        <v>91788</v>
      </c>
    </row>
    <row r="52" spans="1:2" x14ac:dyDescent="0.3">
      <c r="A52" s="44" t="s">
        <v>62</v>
      </c>
      <c r="B52" s="42">
        <f>SUM(B40:B51)</f>
        <v>1833232</v>
      </c>
    </row>
  </sheetData>
  <mergeCells count="8">
    <mergeCell ref="A12:A21"/>
    <mergeCell ref="A38:B38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Collins</dc:creator>
  <cp:lastModifiedBy>Mike Collins</cp:lastModifiedBy>
  <dcterms:created xsi:type="dcterms:W3CDTF">2026-08-14T23:09:57Z</dcterms:created>
  <dcterms:modified xsi:type="dcterms:W3CDTF">2026-08-14T23:11:04Z</dcterms:modified>
</cp:coreProperties>
</file>